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plan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Hinwei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.MM.YYYY"/>
    <numFmt numFmtId="166" formatCode="#,##0.00 \€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1"/>
    </font>
    <font>
      <name val="Calibri"/>
      <b val="1"/>
      <color rgb="00FFFFFF"/>
      <sz val="15"/>
    </font>
    <font>
      <name val="Calibri"/>
      <b val="1"/>
      <color rgb="000F766E"/>
      <sz val="13"/>
    </font>
    <font>
      <name val="Calibri"/>
      <b val="1"/>
      <sz val="10"/>
    </font>
    <font>
      <name val="Calibri"/>
      <b val="1"/>
      <color rgb="000F766E"/>
      <sz val="11"/>
    </font>
    <font>
      <name val="Calibri"/>
      <b val="1"/>
      <color rgb="00FFFFFF"/>
      <sz val="12"/>
    </font>
  </fonts>
  <fills count="10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right" vertical="center"/>
    </xf>
    <xf numFmtId="166" fontId="2" fillId="4" borderId="1" applyAlignment="1" pivotButton="0" quotePrefix="0" xfId="0">
      <alignment horizontal="right" vertical="center"/>
    </xf>
    <xf numFmtId="9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165" fontId="2" fillId="5" borderId="1" applyAlignment="1" pivotButton="0" quotePrefix="0" xfId="0">
      <alignment horizontal="center" vertical="center"/>
    </xf>
    <xf numFmtId="166" fontId="2" fillId="5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 wrapText="1"/>
    </xf>
    <xf numFmtId="0" fontId="0" fillId="6" borderId="1" pivotButton="0" quotePrefix="0" xfId="0"/>
    <xf numFmtId="0" fontId="1" fillId="6" borderId="1" pivotButton="0" quotePrefix="0" xfId="0"/>
    <xf numFmtId="166" fontId="3" fillId="6" borderId="1" applyAlignment="1" pivotButton="0" quotePrefix="0" xfId="0">
      <alignment horizontal="right" vertical="center"/>
    </xf>
    <xf numFmtId="9" fontId="3" fillId="6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3" fontId="7" fillId="9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1" fillId="6" borderId="1" applyAlignment="1" pivotButton="0" quotePrefix="0" xfId="0">
      <alignment horizontal="center" vertical="center"/>
    </xf>
    <xf numFmtId="0" fontId="0" fillId="0" borderId="1" pivotButton="0" quotePrefix="0" xfId="0"/>
    <xf numFmtId="9" fontId="2" fillId="4" borderId="1" applyAlignment="1" pivotButton="0" quotePrefix="0" xfId="0">
      <alignment horizontal="center" vertical="center"/>
    </xf>
    <xf numFmtId="9" fontId="2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ont>
        <color rgb="00DC2626"/>
        <sz val="10"/>
      </font>
      <fill>
        <patternFill patternType="solid">
          <fgColor rgb="00FEE2E2"/>
        </patternFill>
      </fill>
    </dxf>
    <dxf>
      <font>
        <color rgb="00166534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Aufgaben nach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'Auswertung'!B11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'Auswertung'!$A$12:$A$15</f>
            </numRef>
          </cat>
          <val>
            <numRef>
              <f>'Auswertung'!$B$12:$B$15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je Projektphase</a:t>
            </a:r>
          </a:p>
        </rich>
      </tx>
    </title>
    <plotArea>
      <pieChart>
        <varyColors val="1"/>
        <ser>
          <idx val="0"/>
          <order val="0"/>
          <tx>
            <strRef>
              <f>'Auswertung'!E11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'Auswertung'!$D$12:$D$17</f>
            </numRef>
          </cat>
          <val>
            <numRef>
              <f>'Auswertung'!$E$12:$E$17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Fortschritt je Aufgabe (%)</a:t>
            </a:r>
          </a:p>
        </rich>
      </tx>
    </title>
    <plotArea>
      <lineChart>
        <grouping val="standard"/>
        <ser>
          <idx val="0"/>
          <order val="0"/>
          <tx>
            <strRef>
              <f>'Auswertung'!B31</f>
            </strRef>
          </tx>
          <spPr>
            <a:ln xmlns:a="http://schemas.openxmlformats.org/drawingml/2006/main" w="20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'Auswertung'!$A$32:$A$41</f>
            </numRef>
          </cat>
          <val>
            <numRef>
              <f>'Auswertung'!$B$32:$B$41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Aufgabe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Fortschritt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35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22" customWidth="1" min="3" max="3"/>
    <col width="18" customWidth="1" min="4" max="4"/>
    <col width="16" customWidth="1" min="5" max="5"/>
    <col width="14" customWidth="1" min="6" max="6"/>
    <col width="14" customWidth="1" min="7" max="7"/>
    <col width="14" customWidth="1" min="8" max="8"/>
    <col width="16" customWidth="1" min="9" max="9"/>
    <col width="12" customWidth="1" min="10" max="10"/>
    <col width="15" customWidth="1" min="11" max="11"/>
    <col width="15" customWidth="1" min="12" max="12"/>
    <col width="15" customWidth="1" min="13" max="13"/>
    <col width="15" customWidth="1" min="14" max="14"/>
    <col width="18" customWidth="1" min="15" max="15"/>
    <col width="28" customWidth="1" min="16" max="16"/>
  </cols>
  <sheetData>
    <row r="1" ht="30" customHeight="1">
      <c r="A1" s="1" t="inlineStr">
        <is>
          <t>Vorgangs-ID</t>
        </is>
      </c>
      <c r="B1" s="1" t="inlineStr">
        <is>
          <t>Aufgabe / Meilenstein</t>
        </is>
      </c>
      <c r="C1" s="1" t="inlineStr">
        <is>
          <t>Projektphase</t>
        </is>
      </c>
      <c r="D1" s="1" t="inlineStr">
        <is>
          <t>Verantwortlich</t>
        </is>
      </c>
      <c r="E1" s="1" t="inlineStr">
        <is>
          <t>Standort</t>
        </is>
      </c>
      <c r="F1" s="1" t="inlineStr">
        <is>
          <t>Startdatum</t>
        </is>
      </c>
      <c r="G1" s="1" t="inlineStr">
        <is>
          <t>Enddatum</t>
        </is>
      </c>
      <c r="H1" s="1" t="inlineStr">
        <is>
          <t>Dauer (Tage)</t>
        </is>
      </c>
      <c r="I1" s="1" t="inlineStr">
        <is>
          <t>Status</t>
        </is>
      </c>
      <c r="J1" s="1" t="inlineStr">
        <is>
          <t>Priorität</t>
        </is>
      </c>
      <c r="K1" s="1" t="inlineStr">
        <is>
          <t>Budget (€)</t>
        </is>
      </c>
      <c r="L1" s="1" t="inlineStr">
        <is>
          <t>Ist-Kosten (€)</t>
        </is>
      </c>
      <c r="M1" s="1" t="inlineStr">
        <is>
          <t>Abweichung (€)</t>
        </is>
      </c>
      <c r="N1" s="1" t="inlineStr">
        <is>
          <t>Fortschritt (%)</t>
        </is>
      </c>
      <c r="O1" s="1" t="inlineStr">
        <is>
          <t>Abgeschlossen am</t>
        </is>
      </c>
      <c r="P1" s="1" t="inlineStr">
        <is>
          <t>Hinweise</t>
        </is>
      </c>
    </row>
    <row r="2">
      <c r="A2" s="2" t="inlineStr">
        <is>
          <t>VP-001</t>
        </is>
      </c>
      <c r="B2" s="3" t="inlineStr">
        <is>
          <t>Projekt-Kick-off</t>
        </is>
      </c>
      <c r="C2" s="3" t="inlineStr">
        <is>
          <t>Initialisierung</t>
        </is>
      </c>
      <c r="D2" s="3" t="inlineStr">
        <is>
          <t>Thomas Bauer</t>
        </is>
      </c>
      <c r="E2" s="3" t="inlineStr">
        <is>
          <t>Berlin</t>
        </is>
      </c>
      <c r="F2" s="4" t="n">
        <v>46027</v>
      </c>
      <c r="G2" s="4" t="n">
        <v>46027</v>
      </c>
      <c r="H2" s="2">
        <f>IFERROR(IF(OR(F2="",G2=""),"",G2-F2+1),"")</f>
        <v/>
      </c>
      <c r="I2" s="2" t="inlineStr">
        <is>
          <t>Abgeschlossen</t>
        </is>
      </c>
      <c r="J2" s="2" t="inlineStr">
        <is>
          <t>Hoch</t>
        </is>
      </c>
      <c r="K2" s="5" t="n">
        <v>2500</v>
      </c>
      <c r="L2" s="5" t="n">
        <v>2350</v>
      </c>
      <c r="M2" s="6">
        <f>IFERROR(IF(OR(K2="",L2=""),"",L2-K2),"") </f>
        <v/>
      </c>
      <c r="N2" s="7" t="n">
        <v>1</v>
      </c>
      <c r="O2" s="4" t="n">
        <v>46027</v>
      </c>
      <c r="P2" s="8" t="inlineStr">
        <is>
          <t>Auftaktmeeting erfolgreich</t>
        </is>
      </c>
    </row>
    <row r="3">
      <c r="A3" s="9" t="inlineStr">
        <is>
          <t>VP-002</t>
        </is>
      </c>
      <c r="B3" s="10" t="inlineStr">
        <is>
          <t>Anforderungserhebung</t>
        </is>
      </c>
      <c r="C3" s="10" t="inlineStr">
        <is>
          <t>Planung</t>
        </is>
      </c>
      <c r="D3" s="10" t="inlineStr">
        <is>
          <t>Andrea Müller</t>
        </is>
      </c>
      <c r="E3" s="10" t="inlineStr">
        <is>
          <t>München</t>
        </is>
      </c>
      <c r="F3" s="11" t="n">
        <v>46030</v>
      </c>
      <c r="G3" s="11" t="n">
        <v>46044</v>
      </c>
      <c r="H3" s="9">
        <f>IFERROR(IF(OR(F3="",G3=""),"",G3-F3+1),"")</f>
        <v/>
      </c>
      <c r="I3" s="9" t="inlineStr">
        <is>
          <t>Abgeschlossen</t>
        </is>
      </c>
      <c r="J3" s="9" t="inlineStr">
        <is>
          <t>Hoch</t>
        </is>
      </c>
      <c r="K3" s="5" t="n">
        <v>8000</v>
      </c>
      <c r="L3" s="5" t="n">
        <v>8200</v>
      </c>
      <c r="M3" s="12">
        <f>IFERROR(IF(OR(K3="",L3=""),"",L3-K3),"") </f>
        <v/>
      </c>
      <c r="N3" s="7" t="n">
        <v>1</v>
      </c>
      <c r="O3" s="11" t="n">
        <v>46044</v>
      </c>
      <c r="P3" s="13" t="inlineStr">
        <is>
          <t>Stakeholder einbezogen</t>
        </is>
      </c>
    </row>
    <row r="4">
      <c r="A4" s="2" t="inlineStr">
        <is>
          <t>VP-003</t>
        </is>
      </c>
      <c r="B4" s="3" t="inlineStr">
        <is>
          <t>Lastenheft freigeben</t>
        </is>
      </c>
      <c r="C4" s="3" t="inlineStr">
        <is>
          <t>Planung</t>
        </is>
      </c>
      <c r="D4" s="3" t="inlineStr">
        <is>
          <t>Michael Schmidt</t>
        </is>
      </c>
      <c r="E4" s="3" t="inlineStr">
        <is>
          <t>Hamburg</t>
        </is>
      </c>
      <c r="F4" s="4" t="n">
        <v>46048</v>
      </c>
      <c r="G4" s="4" t="n">
        <v>46059</v>
      </c>
      <c r="H4" s="2">
        <f>IFERROR(IF(OR(F4="",G4=""),"",G4-F4+1),"")</f>
        <v/>
      </c>
      <c r="I4" s="2" t="inlineStr">
        <is>
          <t>Abgeschlossen</t>
        </is>
      </c>
      <c r="J4" s="2" t="inlineStr">
        <is>
          <t>Hoch</t>
        </is>
      </c>
      <c r="K4" s="5" t="n">
        <v>3500</v>
      </c>
      <c r="L4" s="5" t="n">
        <v>3480</v>
      </c>
      <c r="M4" s="6">
        <f>IFERROR(IF(OR(K4="",L4=""),"",L4-K4),"") </f>
        <v/>
      </c>
      <c r="N4" s="7" t="n">
        <v>1</v>
      </c>
      <c r="O4" s="4" t="n">
        <v>46059</v>
      </c>
      <c r="P4" s="8" t="inlineStr">
        <is>
          <t>Freigabe durch GF</t>
        </is>
      </c>
    </row>
    <row r="5">
      <c r="A5" s="9" t="inlineStr">
        <is>
          <t>VP-004</t>
        </is>
      </c>
      <c r="B5" s="10" t="inlineStr">
        <is>
          <t>Lieferantenauswahl</t>
        </is>
      </c>
      <c r="C5" s="10" t="inlineStr">
        <is>
          <t>Planung</t>
        </is>
      </c>
      <c r="D5" s="10" t="inlineStr">
        <is>
          <t>Stefanie Hoffmann</t>
        </is>
      </c>
      <c r="E5" s="10" t="inlineStr">
        <is>
          <t>Köln</t>
        </is>
      </c>
      <c r="F5" s="11" t="n">
        <v>46062</v>
      </c>
      <c r="G5" s="11" t="n">
        <v>46080</v>
      </c>
      <c r="H5" s="9">
        <f>IFERROR(IF(OR(F5="",G5=""),"",G5-F5+1),"")</f>
        <v/>
      </c>
      <c r="I5" s="9" t="inlineStr">
        <is>
          <t>Abgeschlossen</t>
        </is>
      </c>
      <c r="J5" s="9" t="inlineStr">
        <is>
          <t>Mittel</t>
        </is>
      </c>
      <c r="K5" s="5" t="n">
        <v>5000</v>
      </c>
      <c r="L5" s="5" t="n">
        <v>5150</v>
      </c>
      <c r="M5" s="12">
        <f>IFERROR(IF(OR(K5="",L5=""),"",L5-K5),"") </f>
        <v/>
      </c>
      <c r="N5" s="7" t="n">
        <v>1</v>
      </c>
      <c r="O5" s="11" t="n">
        <v>46080</v>
      </c>
      <c r="P5" s="13" t="inlineStr">
        <is>
          <t>3 Angebote eingeholt</t>
        </is>
      </c>
    </row>
    <row r="6">
      <c r="A6" s="2" t="inlineStr">
        <is>
          <t>VP-005</t>
        </is>
      </c>
      <c r="B6" s="3" t="inlineStr">
        <is>
          <t>Design-Freigabe</t>
        </is>
      </c>
      <c r="C6" s="3" t="inlineStr">
        <is>
          <t>Konzeption</t>
        </is>
      </c>
      <c r="D6" s="3" t="inlineStr">
        <is>
          <t>Lukas Weber</t>
        </is>
      </c>
      <c r="E6" s="3" t="inlineStr">
        <is>
          <t>Frankfurt</t>
        </is>
      </c>
      <c r="F6" s="4" t="n">
        <v>46083</v>
      </c>
      <c r="G6" s="4" t="n">
        <v>46101</v>
      </c>
      <c r="H6" s="2">
        <f>IFERROR(IF(OR(F6="",G6=""),"",G6-F6+1),"")</f>
        <v/>
      </c>
      <c r="I6" s="2" t="inlineStr">
        <is>
          <t>Abgeschlossen</t>
        </is>
      </c>
      <c r="J6" s="2" t="inlineStr">
        <is>
          <t>Mittel</t>
        </is>
      </c>
      <c r="K6" s="5" t="n">
        <v>7500</v>
      </c>
      <c r="L6" s="5" t="n">
        <v>7200</v>
      </c>
      <c r="M6" s="6">
        <f>IFERROR(IF(OR(K6="",L6=""),"",L6-K6),"") </f>
        <v/>
      </c>
      <c r="N6" s="7" t="n">
        <v>1</v>
      </c>
      <c r="O6" s="4" t="n">
        <v>46101</v>
      </c>
      <c r="P6" s="8" t="inlineStr">
        <is>
          <t>UX-Review abgeschlossen</t>
        </is>
      </c>
    </row>
    <row r="7">
      <c r="A7" s="9" t="inlineStr">
        <is>
          <t>VP-006</t>
        </is>
      </c>
      <c r="B7" s="10" t="inlineStr">
        <is>
          <t>Entwicklung Phase 1</t>
        </is>
      </c>
      <c r="C7" s="10" t="inlineStr">
        <is>
          <t>Umsetzung</t>
        </is>
      </c>
      <c r="D7" s="10" t="inlineStr">
        <is>
          <t>Julia Fischer</t>
        </is>
      </c>
      <c r="E7" s="10" t="inlineStr">
        <is>
          <t>Stuttgart</t>
        </is>
      </c>
      <c r="F7" s="11" t="n">
        <v>46104</v>
      </c>
      <c r="G7" s="11" t="n">
        <v>46157</v>
      </c>
      <c r="H7" s="9">
        <f>IFERROR(IF(OR(F7="",G7=""),"",G7-F7+1),"")</f>
        <v/>
      </c>
      <c r="I7" s="9" t="inlineStr">
        <is>
          <t>In Arbeit</t>
        </is>
      </c>
      <c r="J7" s="9" t="inlineStr">
        <is>
          <t>Hoch</t>
        </is>
      </c>
      <c r="K7" s="5" t="n">
        <v>28000</v>
      </c>
      <c r="L7" s="5" t="n">
        <v>19500</v>
      </c>
      <c r="M7" s="12">
        <f>IFERROR(IF(OR(K7="",L7=""),"",L7-K7),"") </f>
        <v/>
      </c>
      <c r="N7" s="7" t="n">
        <v>0.7</v>
      </c>
      <c r="O7" s="9" t="inlineStr"/>
      <c r="P7" s="13" t="inlineStr">
        <is>
          <t>Sprint 4 läuft</t>
        </is>
      </c>
    </row>
    <row r="8">
      <c r="A8" s="2" t="inlineStr">
        <is>
          <t>VP-007</t>
        </is>
      </c>
      <c r="B8" s="3" t="inlineStr">
        <is>
          <t>Testphase</t>
        </is>
      </c>
      <c r="C8" s="3" t="inlineStr">
        <is>
          <t>Qualitätssicherung</t>
        </is>
      </c>
      <c r="D8" s="3" t="inlineStr">
        <is>
          <t>Hannes Klein</t>
        </is>
      </c>
      <c r="E8" s="3" t="inlineStr">
        <is>
          <t>Düsseldorf</t>
        </is>
      </c>
      <c r="F8" s="4" t="n">
        <v>46160</v>
      </c>
      <c r="G8" s="4" t="n">
        <v>46185</v>
      </c>
      <c r="H8" s="2">
        <f>IFERROR(IF(OR(F8="",G8=""),"",G8-F8+1),"")</f>
        <v/>
      </c>
      <c r="I8" s="2" t="inlineStr">
        <is>
          <t>In Arbeit</t>
        </is>
      </c>
      <c r="J8" s="2" t="inlineStr">
        <is>
          <t>Hoch</t>
        </is>
      </c>
      <c r="K8" s="5" t="n">
        <v>12000</v>
      </c>
      <c r="L8" s="5" t="n">
        <v>3200</v>
      </c>
      <c r="M8" s="6">
        <f>IFERROR(IF(OR(K8="",L8=""),"",L8-K8),"") </f>
        <v/>
      </c>
      <c r="N8" s="7" t="n">
        <v>0.15</v>
      </c>
      <c r="O8" s="2" t="inlineStr"/>
      <c r="P8" s="8" t="inlineStr">
        <is>
          <t>UAT vorbereiten</t>
        </is>
      </c>
    </row>
    <row r="9">
      <c r="A9" s="9" t="inlineStr">
        <is>
          <t>VP-008</t>
        </is>
      </c>
      <c r="B9" s="10" t="inlineStr">
        <is>
          <t>Go-Live-Vorbereitung</t>
        </is>
      </c>
      <c r="C9" s="10" t="inlineStr">
        <is>
          <t>Abschluss</t>
        </is>
      </c>
      <c r="D9" s="10" t="inlineStr">
        <is>
          <t>Sabine Braun</t>
        </is>
      </c>
      <c r="E9" s="10" t="inlineStr">
        <is>
          <t>Leipzig</t>
        </is>
      </c>
      <c r="F9" s="11" t="n">
        <v>46188</v>
      </c>
      <c r="G9" s="11" t="n">
        <v>46199</v>
      </c>
      <c r="H9" s="9">
        <f>IFERROR(IF(OR(F9="",G9=""),"",G9-F9+1),"")</f>
        <v/>
      </c>
      <c r="I9" s="9" t="inlineStr">
        <is>
          <t>Geplant</t>
        </is>
      </c>
      <c r="J9" s="9" t="inlineStr">
        <is>
          <t>Hoch</t>
        </is>
      </c>
      <c r="K9" s="5" t="n">
        <v>6000</v>
      </c>
      <c r="L9" s="5" t="n">
        <v>0</v>
      </c>
      <c r="M9" s="12">
        <f>IFERROR(IF(OR(K9="",L9=""),"",L9-K9),"") </f>
        <v/>
      </c>
      <c r="N9" s="7" t="n">
        <v>0</v>
      </c>
      <c r="O9" s="9" t="inlineStr"/>
      <c r="P9" s="13" t="inlineStr">
        <is>
          <t>Infrastruktur prüfen</t>
        </is>
      </c>
    </row>
    <row r="10">
      <c r="A10" s="2" t="inlineStr">
        <is>
          <t>VP-009</t>
        </is>
      </c>
      <c r="B10" s="3" t="inlineStr">
        <is>
          <t>Schulung Team</t>
        </is>
      </c>
      <c r="C10" s="3" t="inlineStr">
        <is>
          <t>Abschluss</t>
        </is>
      </c>
      <c r="D10" s="3" t="inlineStr">
        <is>
          <t>Andrea Müller</t>
        </is>
      </c>
      <c r="E10" s="3" t="inlineStr">
        <is>
          <t>München</t>
        </is>
      </c>
      <c r="F10" s="4" t="n">
        <v>46195</v>
      </c>
      <c r="G10" s="4" t="n">
        <v>46203</v>
      </c>
      <c r="H10" s="2">
        <f>IFERROR(IF(OR(F10="",G10=""),"",G10-F10+1),"")</f>
        <v/>
      </c>
      <c r="I10" s="2" t="inlineStr">
        <is>
          <t>Geplant</t>
        </is>
      </c>
      <c r="J10" s="2" t="inlineStr">
        <is>
          <t>Mittel</t>
        </is>
      </c>
      <c r="K10" s="5" t="n">
        <v>4500</v>
      </c>
      <c r="L10" s="5" t="n">
        <v>0</v>
      </c>
      <c r="M10" s="6">
        <f>IFERROR(IF(OR(K10="",L10=""),"",L10-K10),"") </f>
        <v/>
      </c>
      <c r="N10" s="7" t="n">
        <v>0</v>
      </c>
      <c r="O10" s="2" t="inlineStr"/>
      <c r="P10" s="8" t="inlineStr">
        <is>
          <t>Online + Präsenz</t>
        </is>
      </c>
    </row>
    <row r="11">
      <c r="A11" s="9" t="inlineStr">
        <is>
          <t>VP-010</t>
        </is>
      </c>
      <c r="B11" s="10" t="inlineStr">
        <is>
          <t>Go-Live</t>
        </is>
      </c>
      <c r="C11" s="10" t="inlineStr">
        <is>
          <t>Abschluss</t>
        </is>
      </c>
      <c r="D11" s="10" t="inlineStr">
        <is>
          <t>Thomas Bauer</t>
        </is>
      </c>
      <c r="E11" s="10" t="inlineStr">
        <is>
          <t>Berlin</t>
        </is>
      </c>
      <c r="F11" s="11" t="n">
        <v>46203</v>
      </c>
      <c r="G11" s="11" t="n">
        <v>46203</v>
      </c>
      <c r="H11" s="9">
        <f>IFERROR(IF(OR(F11="",G11=""),"",G11-F11+1),"")</f>
        <v/>
      </c>
      <c r="I11" s="9" t="inlineStr">
        <is>
          <t>Geplant</t>
        </is>
      </c>
      <c r="J11" s="9" t="inlineStr">
        <is>
          <t>Hoch</t>
        </is>
      </c>
      <c r="K11" s="5" t="n">
        <v>1500</v>
      </c>
      <c r="L11" s="5" t="n">
        <v>0</v>
      </c>
      <c r="M11" s="12">
        <f>IFERROR(IF(OR(K11="",L11=""),"",L11-K11),"") </f>
        <v/>
      </c>
      <c r="N11" s="7" t="n">
        <v>0</v>
      </c>
      <c r="O11" s="9" t="inlineStr"/>
      <c r="P11" s="13" t="inlineStr">
        <is>
          <t>Meilenstein</t>
        </is>
      </c>
    </row>
    <row r="12" ht="22" customHeight="1">
      <c r="A12" s="14" t="n"/>
      <c r="B12" s="15" t="inlineStr">
        <is>
          <t>GESAMT</t>
        </is>
      </c>
      <c r="C12" s="14" t="n"/>
      <c r="D12" s="14" t="n"/>
      <c r="E12" s="14" t="n"/>
      <c r="F12" s="14" t="n"/>
      <c r="G12" s="14" t="n"/>
      <c r="H12" s="14" t="n"/>
      <c r="I12" s="14" t="n"/>
      <c r="J12" s="14" t="n"/>
      <c r="K12" s="16">
        <f>SUM(K2:K11)</f>
        <v/>
      </c>
      <c r="L12" s="16">
        <f>SUM(L2:L11)</f>
        <v/>
      </c>
      <c r="M12" s="16">
        <f>SUM(M2:M11)</f>
        <v/>
      </c>
      <c r="N12" s="17">
        <f>AVERAGE(N2:N11)</f>
        <v/>
      </c>
      <c r="O12" s="14" t="n"/>
      <c r="P12" s="14" t="n"/>
    </row>
  </sheetData>
  <conditionalFormatting sqref="M2:M11">
    <cfRule type="expression" priority="1" dxfId="0" stopIfTrue="1">
      <formula>M2&lt;0</formula>
    </cfRule>
    <cfRule type="expression" priority="2" dxfId="1" stopIfTrue="1">
      <formula>M2&gt;0</formula>
    </cfRule>
  </conditionalFormatting>
  <conditionalFormatting sqref="I2:I11">
    <cfRule type="expression" priority="3" dxfId="1" stopIfTrue="1">
      <formula>I2="Abgeschlossen"</formula>
    </cfRule>
    <cfRule type="expression" priority="4" dxfId="0" stopIfTrue="1">
      <formula>I2="Blockiert"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0" customWidth="1" min="2" max="2"/>
    <col width="6" customWidth="1" min="3" max="3"/>
    <col width="26" customWidth="1" min="4" max="4"/>
    <col width="20" customWidth="1" min="5" max="5"/>
    <col width="6" customWidth="1" min="6" max="6"/>
    <col width="26" customWidth="1" min="7" max="7"/>
    <col width="20" customWidth="1" min="8" max="8"/>
  </cols>
  <sheetData>
    <row r="1" ht="35" customHeight="1">
      <c r="A1" s="18" t="inlineStr">
        <is>
          <t>Projektauswertung – Dashboard</t>
        </is>
      </c>
    </row>
    <row r="3">
      <c r="A3" s="19" t="inlineStr">
        <is>
          <t>Kennzahlen Übersicht</t>
        </is>
      </c>
    </row>
    <row r="4">
      <c r="A4" s="20" t="inlineStr">
        <is>
          <t>Aufgaben gesamt</t>
        </is>
      </c>
      <c r="B4" s="21">
        <f>COUNTA(Projektplan!A2:A11)</f>
        <v/>
      </c>
      <c r="D4" s="20" t="inlineStr">
        <is>
          <t>Budget gesamt</t>
        </is>
      </c>
      <c r="E4" s="22">
        <f>SUM(Projektplan!K2:K11)</f>
        <v/>
      </c>
    </row>
    <row r="5">
      <c r="A5" s="20" t="inlineStr">
        <is>
          <t>Abgeschlossene Aufgaben</t>
        </is>
      </c>
      <c r="B5" s="23">
        <f>COUNTIF(Projektplan!I2:I11,"Abgeschlossen")</f>
        <v/>
      </c>
      <c r="D5" s="20" t="inlineStr">
        <is>
          <t>Ist-Kosten gesamt</t>
        </is>
      </c>
      <c r="E5" s="22">
        <f>SUM(Projektplan!L2:L11)</f>
        <v/>
      </c>
    </row>
    <row r="6">
      <c r="A6" s="20" t="inlineStr">
        <is>
          <t>Offene / In Arbeit</t>
        </is>
      </c>
      <c r="B6" s="21">
        <f>COUNTIF(Projektplan!I2:I11,"Geplant")+COUNTIF(Projektplan!I2:I11,"In Arbeit")</f>
        <v/>
      </c>
      <c r="D6" s="20" t="inlineStr">
        <is>
          <t>Budgetabweichung gesamt</t>
        </is>
      </c>
      <c r="E6" s="22">
        <f>SUM(Projektplan!M2:M11)</f>
        <v/>
      </c>
    </row>
    <row r="7">
      <c r="A7" s="20" t="inlineStr">
        <is>
          <t>Blockierte Aufgaben</t>
        </is>
      </c>
      <c r="B7" s="24">
        <f>COUNTIF(Projektplan!I2:I11,"Blockiert")</f>
        <v/>
      </c>
      <c r="D7" s="20" t="inlineStr">
        <is>
          <t>Noch verbleibendes Budget</t>
        </is>
      </c>
      <c r="E7" s="25">
        <f>SUM(Projektplan!K2:K11)-SUM(Projektplan!L2:L11)</f>
        <v/>
      </c>
    </row>
    <row r="8">
      <c r="A8" s="20" t="inlineStr">
        <is>
          <t>Ø Fortschritt</t>
        </is>
      </c>
      <c r="B8" s="26">
        <f>IFERROR(AVERAGE(Projektplan!N2:N11),0)</f>
        <v/>
      </c>
      <c r="D8" s="20" t="inlineStr">
        <is>
          <t>Budgetausschöpfung (%)</t>
        </is>
      </c>
      <c r="E8" s="26">
        <f>IFERROR(SUM(Projektplan!L2:L11)/SUM(Projektplan!K2:K11),0)</f>
        <v/>
      </c>
    </row>
    <row r="10">
      <c r="A10" s="19" t="inlineStr">
        <is>
          <t>Aufgaben je Status</t>
        </is>
      </c>
      <c r="D10" s="19" t="inlineStr">
        <is>
          <t>Aufgaben je Projektphase</t>
        </is>
      </c>
    </row>
    <row r="11">
      <c r="A11" s="27" t="inlineStr">
        <is>
          <t>Status</t>
        </is>
      </c>
      <c r="B11" s="27" t="inlineStr">
        <is>
          <t>Anzahl</t>
        </is>
      </c>
      <c r="D11" s="27" t="inlineStr">
        <is>
          <t>Phase</t>
        </is>
      </c>
      <c r="E11" s="27" t="inlineStr">
        <is>
          <t>Anzahl</t>
        </is>
      </c>
    </row>
    <row r="12">
      <c r="A12" s="3" t="inlineStr">
        <is>
          <t>Abgeschlossen</t>
        </is>
      </c>
      <c r="B12" s="2">
        <f>COUNTIF(Projektplan!I2:I11,"Abgeschlossen")</f>
        <v/>
      </c>
      <c r="D12" s="3" t="inlineStr">
        <is>
          <t>Initialisierung</t>
        </is>
      </c>
      <c r="E12" s="2">
        <f>COUNTIF(Projektplan!C2:C11,"Initialisierung")</f>
        <v/>
      </c>
    </row>
    <row r="13">
      <c r="A13" s="10" t="inlineStr">
        <is>
          <t>In Arbeit</t>
        </is>
      </c>
      <c r="B13" s="9">
        <f>COUNTIF(Projektplan!I2:I11,"In Arbeit")</f>
        <v/>
      </c>
      <c r="D13" s="10" t="inlineStr">
        <is>
          <t>Planung</t>
        </is>
      </c>
      <c r="E13" s="9">
        <f>COUNTIF(Projektplan!C2:C11,"Planung")</f>
        <v/>
      </c>
    </row>
    <row r="14">
      <c r="A14" s="3" t="inlineStr">
        <is>
          <t>Geplant</t>
        </is>
      </c>
      <c r="B14" s="2">
        <f>COUNTIF(Projektplan!I2:I11,"Geplant")</f>
        <v/>
      </c>
      <c r="D14" s="3" t="inlineStr">
        <is>
          <t>Konzeption</t>
        </is>
      </c>
      <c r="E14" s="2">
        <f>COUNTIF(Projektplan!C2:C11,"Konzeption")</f>
        <v/>
      </c>
    </row>
    <row r="15">
      <c r="A15" s="10" t="inlineStr">
        <is>
          <t>Blockiert</t>
        </is>
      </c>
      <c r="B15" s="9">
        <f>COUNTIF(Projektplan!I2:I11,"Blockiert")</f>
        <v/>
      </c>
      <c r="D15" s="10" t="inlineStr">
        <is>
          <t>Umsetzung</t>
        </is>
      </c>
      <c r="E15" s="9">
        <f>COUNTIF(Projektplan!C2:C11,"Umsetzung")</f>
        <v/>
      </c>
    </row>
    <row r="16">
      <c r="D16" s="3" t="inlineStr">
        <is>
          <t>Qualitätssicherung</t>
        </is>
      </c>
      <c r="E16" s="2">
        <f>COUNTIF(Projektplan!C2:C11,"Qualitätssicherung")</f>
        <v/>
      </c>
    </row>
    <row r="17">
      <c r="D17" s="10" t="inlineStr">
        <is>
          <t>Abschluss</t>
        </is>
      </c>
      <c r="E17" s="9">
        <f>COUNTIF(Projektplan!C2:C11,"Abschluss")</f>
        <v/>
      </c>
    </row>
    <row r="19">
      <c r="A19" s="19" t="inlineStr">
        <is>
          <t>Budget je Verantwortlichem</t>
        </is>
      </c>
    </row>
    <row r="20">
      <c r="A20" s="27" t="inlineStr">
        <is>
          <t>Verantwortlich</t>
        </is>
      </c>
      <c r="B20" s="27" t="inlineStr">
        <is>
          <t>Budget (€)</t>
        </is>
      </c>
      <c r="C20" s="27" t="inlineStr"/>
      <c r="D20" s="27" t="inlineStr">
        <is>
          <t>Ist-Kosten (€)</t>
        </is>
      </c>
      <c r="E20" s="27" t="inlineStr">
        <is>
          <t>Abweichung (€)</t>
        </is>
      </c>
    </row>
    <row r="21">
      <c r="A21" s="3" t="inlineStr">
        <is>
          <t>Thomas Bauer</t>
        </is>
      </c>
      <c r="B21" s="6">
        <f>IFERROR(SUMIF(Projektplan!D2:D11,"Thomas Bauer",Projektplan!K2:K11),0)</f>
        <v/>
      </c>
      <c r="C21" s="28" t="n"/>
      <c r="D21" s="6">
        <f>IFERROR(SUMIF(Projektplan!D2:D11,"Thomas Bauer",Projektplan!L2:L11),0)</f>
        <v/>
      </c>
      <c r="E21" s="6">
        <f>IFERROR(SUMIF(Projektplan!D2:D11,"Thomas Bauer",Projektplan!M2:M11),0)</f>
        <v/>
      </c>
    </row>
    <row r="22">
      <c r="A22" s="10" t="inlineStr">
        <is>
          <t>Andrea Müller</t>
        </is>
      </c>
      <c r="B22" s="12">
        <f>IFERROR(SUMIF(Projektplan!D2:D11,"Andrea Müller",Projektplan!K2:K11),0)</f>
        <v/>
      </c>
      <c r="C22" s="28" t="n"/>
      <c r="D22" s="12">
        <f>IFERROR(SUMIF(Projektplan!D2:D11,"Andrea Müller",Projektplan!L2:L11),0)</f>
        <v/>
      </c>
      <c r="E22" s="12">
        <f>IFERROR(SUMIF(Projektplan!D2:D11,"Andrea Müller",Projektplan!M2:M11),0)</f>
        <v/>
      </c>
    </row>
    <row r="23">
      <c r="A23" s="3" t="inlineStr">
        <is>
          <t>Michael Schmidt</t>
        </is>
      </c>
      <c r="B23" s="6">
        <f>IFERROR(SUMIF(Projektplan!D2:D11,"Michael Schmidt",Projektplan!K2:K11),0)</f>
        <v/>
      </c>
      <c r="C23" s="28" t="n"/>
      <c r="D23" s="6">
        <f>IFERROR(SUMIF(Projektplan!D2:D11,"Michael Schmidt",Projektplan!L2:L11),0)</f>
        <v/>
      </c>
      <c r="E23" s="6">
        <f>IFERROR(SUMIF(Projektplan!D2:D11,"Michael Schmidt",Projektplan!M2:M11),0)</f>
        <v/>
      </c>
    </row>
    <row r="24">
      <c r="A24" s="10" t="inlineStr">
        <is>
          <t>Stefanie Hoffmann</t>
        </is>
      </c>
      <c r="B24" s="12">
        <f>IFERROR(SUMIF(Projektplan!D2:D11,"Stefanie Hoffmann",Projektplan!K2:K11),0)</f>
        <v/>
      </c>
      <c r="C24" s="28" t="n"/>
      <c r="D24" s="12">
        <f>IFERROR(SUMIF(Projektplan!D2:D11,"Stefanie Hoffmann",Projektplan!L2:L11),0)</f>
        <v/>
      </c>
      <c r="E24" s="12">
        <f>IFERROR(SUMIF(Projektplan!D2:D11,"Stefanie Hoffmann",Projektplan!M2:M11),0)</f>
        <v/>
      </c>
    </row>
    <row r="25">
      <c r="A25" s="3" t="inlineStr">
        <is>
          <t>Lukas Weber</t>
        </is>
      </c>
      <c r="B25" s="6">
        <f>IFERROR(SUMIF(Projektplan!D2:D11,"Lukas Weber",Projektplan!K2:K11),0)</f>
        <v/>
      </c>
      <c r="C25" s="28" t="n"/>
      <c r="D25" s="6">
        <f>IFERROR(SUMIF(Projektplan!D2:D11,"Lukas Weber",Projektplan!L2:L11),0)</f>
        <v/>
      </c>
      <c r="E25" s="6">
        <f>IFERROR(SUMIF(Projektplan!D2:D11,"Lukas Weber",Projektplan!M2:M11),0)</f>
        <v/>
      </c>
    </row>
    <row r="26">
      <c r="A26" s="10" t="inlineStr">
        <is>
          <t>Julia Fischer</t>
        </is>
      </c>
      <c r="B26" s="12">
        <f>IFERROR(SUMIF(Projektplan!D2:D11,"Julia Fischer",Projektplan!K2:K11),0)</f>
        <v/>
      </c>
      <c r="C26" s="28" t="n"/>
      <c r="D26" s="12">
        <f>IFERROR(SUMIF(Projektplan!D2:D11,"Julia Fischer",Projektplan!L2:L11),0)</f>
        <v/>
      </c>
      <c r="E26" s="12">
        <f>IFERROR(SUMIF(Projektplan!D2:D11,"Julia Fischer",Projektplan!M2:M11),0)</f>
        <v/>
      </c>
    </row>
    <row r="27">
      <c r="A27" s="3" t="inlineStr">
        <is>
          <t>Hannes Klein</t>
        </is>
      </c>
      <c r="B27" s="6">
        <f>IFERROR(SUMIF(Projektplan!D2:D11,"Hannes Klein",Projektplan!K2:K11),0)</f>
        <v/>
      </c>
      <c r="C27" s="28" t="n"/>
      <c r="D27" s="6">
        <f>IFERROR(SUMIF(Projektplan!D2:D11,"Hannes Klein",Projektplan!L2:L11),0)</f>
        <v/>
      </c>
      <c r="E27" s="6">
        <f>IFERROR(SUMIF(Projektplan!D2:D11,"Hannes Klein",Projektplan!M2:M11),0)</f>
        <v/>
      </c>
    </row>
    <row r="28">
      <c r="A28" s="10" t="inlineStr">
        <is>
          <t>Sabine Braun</t>
        </is>
      </c>
      <c r="B28" s="12">
        <f>IFERROR(SUMIF(Projektplan!D2:D11,"Sabine Braun",Projektplan!K2:K11),0)</f>
        <v/>
      </c>
      <c r="C28" s="28" t="n"/>
      <c r="D28" s="12">
        <f>IFERROR(SUMIF(Projektplan!D2:D11,"Sabine Braun",Projektplan!L2:L11),0)</f>
        <v/>
      </c>
      <c r="E28" s="12">
        <f>IFERROR(SUMIF(Projektplan!D2:D11,"Sabine Braun",Projektplan!M2:M11),0)</f>
        <v/>
      </c>
    </row>
    <row r="30">
      <c r="A30" s="19" t="inlineStr">
        <is>
          <t>Fortschritt je Aufgabe (Übersicht)</t>
        </is>
      </c>
    </row>
    <row r="31">
      <c r="A31" s="27" t="inlineStr">
        <is>
          <t>Aufgabe / Meilenstein</t>
        </is>
      </c>
      <c r="B31" s="27" t="inlineStr">
        <is>
          <t>Fortschritt (%)</t>
        </is>
      </c>
      <c r="C31" s="27" t="inlineStr"/>
      <c r="D31" s="27" t="inlineStr">
        <is>
          <t>Status</t>
        </is>
      </c>
      <c r="E31" s="27" t="inlineStr">
        <is>
          <t>Priorität</t>
        </is>
      </c>
    </row>
    <row r="32">
      <c r="A32" s="3" t="inlineStr">
        <is>
          <t>Projekt-Kick-off</t>
        </is>
      </c>
      <c r="B32" s="29" t="n">
        <v>1</v>
      </c>
      <c r="C32" s="28" t="n"/>
      <c r="D32" s="2" t="inlineStr">
        <is>
          <t>Abgeschlossen</t>
        </is>
      </c>
      <c r="E32" s="2" t="inlineStr">
        <is>
          <t>Hoch</t>
        </is>
      </c>
    </row>
    <row r="33">
      <c r="A33" s="10" t="inlineStr">
        <is>
          <t>Anforderungserhebung</t>
        </is>
      </c>
      <c r="B33" s="30" t="n">
        <v>1</v>
      </c>
      <c r="C33" s="28" t="n"/>
      <c r="D33" s="9" t="inlineStr">
        <is>
          <t>Abgeschlossen</t>
        </is>
      </c>
      <c r="E33" s="9" t="inlineStr">
        <is>
          <t>Hoch</t>
        </is>
      </c>
    </row>
    <row r="34">
      <c r="A34" s="3" t="inlineStr">
        <is>
          <t>Lastenheft freigeben</t>
        </is>
      </c>
      <c r="B34" s="29" t="n">
        <v>1</v>
      </c>
      <c r="C34" s="28" t="n"/>
      <c r="D34" s="2" t="inlineStr">
        <is>
          <t>Abgeschlossen</t>
        </is>
      </c>
      <c r="E34" s="2" t="inlineStr">
        <is>
          <t>Hoch</t>
        </is>
      </c>
    </row>
    <row r="35">
      <c r="A35" s="10" t="inlineStr">
        <is>
          <t>Lieferantenauswahl</t>
        </is>
      </c>
      <c r="B35" s="30" t="n">
        <v>1</v>
      </c>
      <c r="C35" s="28" t="n"/>
      <c r="D35" s="9" t="inlineStr">
        <is>
          <t>Abgeschlossen</t>
        </is>
      </c>
      <c r="E35" s="9" t="inlineStr">
        <is>
          <t>Mittel</t>
        </is>
      </c>
    </row>
    <row r="36">
      <c r="A36" s="3" t="inlineStr">
        <is>
          <t>Design-Freigabe</t>
        </is>
      </c>
      <c r="B36" s="29" t="n">
        <v>1</v>
      </c>
      <c r="C36" s="28" t="n"/>
      <c r="D36" s="2" t="inlineStr">
        <is>
          <t>Abgeschlossen</t>
        </is>
      </c>
      <c r="E36" s="2" t="inlineStr">
        <is>
          <t>Mittel</t>
        </is>
      </c>
    </row>
    <row r="37">
      <c r="A37" s="10" t="inlineStr">
        <is>
          <t>Entwicklung Phase 1</t>
        </is>
      </c>
      <c r="B37" s="30" t="n">
        <v>0.7</v>
      </c>
      <c r="C37" s="28" t="n"/>
      <c r="D37" s="9" t="inlineStr">
        <is>
          <t>In Arbeit</t>
        </is>
      </c>
      <c r="E37" s="9" t="inlineStr">
        <is>
          <t>Hoch</t>
        </is>
      </c>
    </row>
    <row r="38">
      <c r="A38" s="3" t="inlineStr">
        <is>
          <t>Testphase</t>
        </is>
      </c>
      <c r="B38" s="29" t="n">
        <v>0.15</v>
      </c>
      <c r="C38" s="28" t="n"/>
      <c r="D38" s="2" t="inlineStr">
        <is>
          <t>In Arbeit</t>
        </is>
      </c>
      <c r="E38" s="2" t="inlineStr">
        <is>
          <t>Hoch</t>
        </is>
      </c>
    </row>
    <row r="39">
      <c r="A39" s="10" t="inlineStr">
        <is>
          <t>Go-Live-Vorbereitung</t>
        </is>
      </c>
      <c r="B39" s="30" t="n">
        <v>0</v>
      </c>
      <c r="C39" s="28" t="n"/>
      <c r="D39" s="9" t="inlineStr">
        <is>
          <t>Geplant</t>
        </is>
      </c>
      <c r="E39" s="9" t="inlineStr">
        <is>
          <t>Hoch</t>
        </is>
      </c>
    </row>
    <row r="40">
      <c r="A40" s="3" t="inlineStr">
        <is>
          <t>Schulung Team</t>
        </is>
      </c>
      <c r="B40" s="29" t="n">
        <v>0</v>
      </c>
      <c r="C40" s="28" t="n"/>
      <c r="D40" s="2" t="inlineStr">
        <is>
          <t>Geplant</t>
        </is>
      </c>
      <c r="E40" s="2" t="inlineStr">
        <is>
          <t>Mittel</t>
        </is>
      </c>
    </row>
    <row r="41">
      <c r="A41" s="10" t="inlineStr">
        <is>
          <t>Go-Live</t>
        </is>
      </c>
      <c r="B41" s="30" t="n">
        <v>0</v>
      </c>
      <c r="C41" s="28" t="n"/>
      <c r="D41" s="9" t="inlineStr">
        <is>
          <t>Geplant</t>
        </is>
      </c>
      <c r="E41" s="9" t="inlineStr">
        <is>
          <t>Hoch</t>
        </is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C38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8" customWidth="1" min="2" max="2"/>
    <col width="55" customWidth="1" min="3" max="3"/>
    <col width="6" customWidth="1" min="4" max="4"/>
  </cols>
  <sheetData>
    <row r="1" ht="38" customHeight="1">
      <c r="B1" s="18" t="inlineStr">
        <is>
          <t>Hinweise &amp; Anleitung zur Projektplan-Vorlage</t>
        </is>
      </c>
    </row>
    <row r="3" ht="24" customHeight="1">
      <c r="B3" s="31" t="inlineStr">
        <is>
          <t>Allgemeines</t>
        </is>
      </c>
    </row>
    <row r="4" ht="28" customHeight="1">
      <c r="B4" s="20" t="inlineStr">
        <is>
          <t>Zweck dieser Vorlage</t>
        </is>
      </c>
      <c r="C4" s="8" t="inlineStr">
        <is>
          <t>Diese Vorlage dient der strukturierten Planung, Steuerung und Auswertung von Projekten in Deutschland.</t>
        </is>
      </c>
    </row>
    <row r="5" ht="28" customHeight="1">
      <c r="B5" s="20" t="inlineStr">
        <is>
          <t>Blatt „Projektplan"</t>
        </is>
      </c>
      <c r="C5" s="13" t="inlineStr">
        <is>
          <t>Hier pflegen Sie alle Aufgaben, Meilensteine und zugehörigen Daten (Termine, Kosten, Status, Fortschritt).</t>
        </is>
      </c>
    </row>
    <row r="6" ht="28" customHeight="1">
      <c r="B6" s="20" t="inlineStr">
        <is>
          <t>Blatt „Auswertung"</t>
        </is>
      </c>
      <c r="C6" s="8" t="inlineStr">
        <is>
          <t>Dieses Blatt berechnet automatisch Kennzahlen, Kostenübersichten und zeigt Diagramme zum Projektstatus.</t>
        </is>
      </c>
    </row>
    <row r="7" ht="28" customHeight="1">
      <c r="B7" s="20" t="inlineStr">
        <is>
          <t>Blatt „Hinweise"</t>
        </is>
      </c>
      <c r="C7" s="13" t="inlineStr">
        <is>
          <t>Sie befinden sich hier – Anleitung, Farbcodes und Eingabehinweise.</t>
        </is>
      </c>
    </row>
    <row r="9" ht="24" customHeight="1">
      <c r="B9" s="31" t="inlineStr">
        <is>
          <t>Eingabehinweise</t>
        </is>
      </c>
    </row>
    <row r="10" ht="28" customHeight="1">
      <c r="B10" s="20" t="inlineStr">
        <is>
          <t>Pflichtfelder</t>
        </is>
      </c>
      <c r="C10" s="8" t="inlineStr">
        <is>
          <t>Vorgangs-ID, Aufgabe, Phase, Verantwortlich, Startdatum, Enddatum, Budget und Fortschritt (%) sind Pflichtfelder.</t>
        </is>
      </c>
    </row>
    <row r="11" ht="28" customHeight="1">
      <c r="B11" s="20" t="inlineStr">
        <is>
          <t>Dauer (Tage)</t>
        </is>
      </c>
      <c r="C11" s="13" t="inlineStr">
        <is>
          <t>Wird automatisch aus Start- und Enddatum berechnet. Keine manuelle Eingabe nötig.</t>
        </is>
      </c>
    </row>
    <row r="12" ht="28" customHeight="1">
      <c r="B12" s="20" t="inlineStr">
        <is>
          <t>Abweichung (€)</t>
        </is>
      </c>
      <c r="C12" s="8" t="inlineStr">
        <is>
          <t>Wird automatisch aus Budget (€) und Ist-Kosten (€) berechnet. Positiv = Überschreitung.</t>
        </is>
      </c>
    </row>
    <row r="13" ht="28" customHeight="1">
      <c r="B13" s="20" t="inlineStr">
        <is>
          <t>Datumsformat</t>
        </is>
      </c>
      <c r="C13" s="13" t="inlineStr">
        <is>
          <t>Alle Datumszellen sind als DD.MM.YYYY formatiert. Geben Sie Daten im Format 05.01.2026 ein.</t>
        </is>
      </c>
    </row>
    <row r="14" ht="28" customHeight="1">
      <c r="B14" s="20" t="inlineStr">
        <is>
          <t>Währungsformat</t>
        </is>
      </c>
      <c r="C14" s="8" t="inlineStr">
        <is>
          <t>Alle Geldbeträge sind im deutschen Format: 1.234,56 € (Punkt = Tausend, Komma = Dezimal).</t>
        </is>
      </c>
    </row>
    <row r="15" ht="28" customHeight="1">
      <c r="B15" s="20" t="inlineStr">
        <is>
          <t>Fortschritt (%)</t>
        </is>
      </c>
      <c r="C15" s="13" t="inlineStr">
        <is>
          <t>Geben Sie den Fortschritt als Prozentwert ein (0–100). Das Feld ist als % formatiert.</t>
        </is>
      </c>
    </row>
    <row r="17" ht="24" customHeight="1">
      <c r="B17" s="31" t="inlineStr">
        <is>
          <t>Status &amp; Priorität</t>
        </is>
      </c>
    </row>
    <row r="18" ht="28" customHeight="1">
      <c r="B18" s="20" t="inlineStr">
        <is>
          <t>Status: Geplant</t>
        </is>
      </c>
      <c r="C18" s="8" t="inlineStr">
        <is>
          <t>Die Aufgabe wurde noch nicht begonnen. Fortschritt = 0 %.</t>
        </is>
      </c>
    </row>
    <row r="19" ht="28" customHeight="1">
      <c r="B19" s="20" t="inlineStr">
        <is>
          <t>Status: In Arbeit</t>
        </is>
      </c>
      <c r="C19" s="13" t="inlineStr">
        <is>
          <t>Die Aufgabe befindet sich in Bearbeitung. Fortschritt zwischen 1 und 99 %.</t>
        </is>
      </c>
    </row>
    <row r="20" ht="28" customHeight="1">
      <c r="B20" s="20" t="inlineStr">
        <is>
          <t>Status: Abgeschlossen</t>
        </is>
      </c>
      <c r="C20" s="8" t="inlineStr">
        <is>
          <t>Die Aufgabe ist fertig. Fortschritt = 100 %. Datum „Abgeschlossen am" ausfüllen.</t>
        </is>
      </c>
    </row>
    <row r="21" ht="28" customHeight="1">
      <c r="B21" s="20" t="inlineStr">
        <is>
          <t>Status: Blockiert</t>
        </is>
      </c>
      <c r="C21" s="13" t="inlineStr">
        <is>
          <t>Die Aufgabe kann nicht fortgesetzt werden. Hinweis-Feld für Grund nutzen.</t>
        </is>
      </c>
    </row>
    <row r="22" ht="28" customHeight="1">
      <c r="B22" s="20" t="inlineStr">
        <is>
          <t>Priorität: Hoch</t>
        </is>
      </c>
      <c r="C22" s="8" t="inlineStr">
        <is>
          <t>Kritische Aufgaben, die das Projektende oder Budget stark beeinflussen.</t>
        </is>
      </c>
    </row>
    <row r="23" ht="28" customHeight="1">
      <c r="B23" s="20" t="inlineStr">
        <is>
          <t>Priorität: Mittel</t>
        </is>
      </c>
      <c r="C23" s="13" t="inlineStr">
        <is>
          <t>Wichtige Aufgaben ohne unmittelbaren Zeitdruck.</t>
        </is>
      </c>
    </row>
    <row r="24" ht="28" customHeight="1">
      <c r="B24" s="20" t="inlineStr">
        <is>
          <t>Priorität: Niedrig</t>
        </is>
      </c>
      <c r="C24" s="8" t="inlineStr">
        <is>
          <t>Nice-to-have-Aufgaben oder optionale Tätigkeiten.</t>
        </is>
      </c>
    </row>
    <row r="26" ht="24" customHeight="1">
      <c r="B26" s="31" t="inlineStr">
        <is>
          <t>Farblegende</t>
        </is>
      </c>
    </row>
    <row r="27" ht="28" customHeight="1">
      <c r="B27" s="20" t="inlineStr">
        <is>
          <t>🟩 Hellgrün (Eingabe)</t>
        </is>
      </c>
      <c r="C27" s="13" t="inlineStr">
        <is>
          <t>Gelb hinterlegte Zellen (#FFFBEB) sind Eingabezellen – hier bitte Daten eintragen.</t>
        </is>
      </c>
    </row>
    <row r="28" ht="28" customHeight="1">
      <c r="B28" s="20" t="inlineStr">
        <is>
          <t>🟦 Türkis (Header)</t>
        </is>
      </c>
      <c r="C28" s="8" t="inlineStr">
        <is>
          <t>Kopfzeilen sind dunkel (#0F766E) und hellblau (#14B8A6) für Zwischenköpfe.</t>
        </is>
      </c>
    </row>
    <row r="29" ht="28" customHeight="1">
      <c r="B29" s="20" t="inlineStr">
        <is>
          <t>🟥 Rot (Warnung)</t>
        </is>
      </c>
      <c r="C29" s="13" t="inlineStr">
        <is>
          <t>Negative Abweichungen oder blockierte Aufgaben werden rot hervorgehoben.</t>
        </is>
      </c>
    </row>
    <row r="30" ht="28" customHeight="1">
      <c r="B30" s="20" t="inlineStr">
        <is>
          <t>🟩 Grün (Positiv)</t>
        </is>
      </c>
      <c r="C30" s="8" t="inlineStr">
        <is>
          <t>Abgeschlossene Aufgaben oder positive Budgetverläufe erscheinen grün.</t>
        </is>
      </c>
    </row>
    <row r="31" ht="28" customHeight="1">
      <c r="B31" s="20" t="inlineStr">
        <is>
          <t>⬜ Weiß / Hellgrün (Zeilen)</t>
        </is>
      </c>
      <c r="C31" s="13" t="inlineStr">
        <is>
          <t>Alternierende Zeilenfärbung für bessere Lesbarkeit (#F0FDFA / weiß).</t>
        </is>
      </c>
    </row>
    <row r="33" ht="24" customHeight="1">
      <c r="B33" s="31" t="inlineStr">
        <is>
          <t>Tipps &amp; Hinweise</t>
        </is>
      </c>
    </row>
    <row r="34" ht="28" customHeight="1">
      <c r="B34" s="20" t="inlineStr">
        <is>
          <t>Neue Aufgaben hinzufügen</t>
        </is>
      </c>
      <c r="C34" s="8" t="inlineStr">
        <is>
          <t>Fügen Sie neue Zeilen unterhalb der letzten Datenzeile ein und kopieren Sie Formatierungen aus einer bestehenden Zeile.</t>
        </is>
      </c>
    </row>
    <row r="35" ht="28" customHeight="1">
      <c r="B35" s="20" t="inlineStr">
        <is>
          <t>Formeln nicht überschreiben</t>
        </is>
      </c>
      <c r="C35" s="13" t="inlineStr">
        <is>
          <t>Die Spalten „Dauer", „Abweichung" und Summenzeilen enthalten Formeln – bitte nicht manuell überschreiben.</t>
        </is>
      </c>
    </row>
    <row r="36" ht="28" customHeight="1">
      <c r="B36" s="20" t="inlineStr">
        <is>
          <t>Diagramme aktualisieren</t>
        </is>
      </c>
      <c r="C36" s="8" t="inlineStr">
        <is>
          <t>Diagramme im Blatt „Auswertung" aktualisieren sich automatisch, wenn Daten im Projektplan geändert werden.</t>
        </is>
      </c>
    </row>
    <row r="37" ht="28" customHeight="1">
      <c r="B37" s="20" t="inlineStr">
        <is>
          <t>Drucken</t>
        </is>
      </c>
      <c r="C37" s="13" t="inlineStr">
        <is>
          <t>Für den Ausdruck empfehlen wir Querformat (A3 oder A4) für das Blatt „Projektplan".</t>
        </is>
      </c>
    </row>
    <row r="38" ht="28" customHeight="1">
      <c r="B38" s="20" t="inlineStr">
        <is>
          <t>Version</t>
        </is>
      </c>
      <c r="C38" s="8" t="inlineStr">
        <is>
          <t>Vorlage erstellt für Projekte ab 2026 – alle Formeln und Datumslogiken beziehen sich auf das Jahr 2026.</t>
        </is>
      </c>
    </row>
  </sheetData>
  <mergeCells count="6">
    <mergeCell ref="B1:C1"/>
    <mergeCell ref="B3:C3"/>
    <mergeCell ref="B9:C9"/>
    <mergeCell ref="B17:C17"/>
    <mergeCell ref="B26:C26"/>
    <mergeCell ref="B33:C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2026-05-29T19:40:45Z</dcterms:created>
  <dcterms:modified xmlns:dcterms="http://purl.org/dc/terms/" xmlns:xsi="http://www.w3.org/2001/XMLSchema-instance" xsi:type="dcterms:W3CDTF">2026-05-29T19:40:45Z</dcterms:modified>
</cp:coreProperties>
</file>